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drijven\roei.app opleidingen\Bronmateriaal\Website\Downloads\Documenten\"/>
    </mc:Choice>
  </mc:AlternateContent>
  <xr:revisionPtr revIDLastSave="0" documentId="13_ncr:1_{0B71A57B-1C48-4DB0-82B4-D355F04D59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fstellingslog" sheetId="2" r:id="rId1"/>
    <sheet name="Corrrectiefactoren" sheetId="3" r:id="rId2"/>
  </sheets>
  <externalReferences>
    <externalReference r:id="rId3"/>
  </externalReferences>
  <definedNames>
    <definedName name="Binnenboord_lengte" localSheetId="0">[1]Riemafstelling!#REF!</definedName>
    <definedName name="Binnenboord_lengte">[1]Riemafstelling!#REF!</definedName>
    <definedName name="Bladlengte" localSheetId="0">[1]Riemafstelling!#REF!</definedName>
    <definedName name="Bladlengte">[1]Riemafstelling!#REF!</definedName>
    <definedName name="peiljaar">[1]Mannen!$N$1</definedName>
    <definedName name="_xlnm.Print_Area" localSheetId="0">Afstellingslog!$A$1:$T$45</definedName>
    <definedName name="Riemlengte" localSheetId="0">[1]Riemafstelling!#REF!</definedName>
    <definedName name="Riemlengte">[1]Riemafstelling!#REF!</definedName>
    <definedName name="Span" localSheetId="0">[1]Riemafstelling!#REF!</definedName>
    <definedName name="Span">[1]Riemafstelling!#REF!</definedName>
  </definedNames>
  <calcPr calcId="181029" calcMode="manual" refMode="R1C1"/>
</workbook>
</file>

<file path=xl/calcChain.xml><?xml version="1.0" encoding="utf-8"?>
<calcChain xmlns="http://schemas.openxmlformats.org/spreadsheetml/2006/main">
  <c r="T3" i="2" l="1"/>
  <c r="S3" i="2"/>
  <c r="K3" i="2"/>
  <c r="J3" i="2"/>
  <c r="T36" i="2"/>
  <c r="S36" i="2"/>
  <c r="K36" i="2"/>
  <c r="J36" i="2"/>
  <c r="T35" i="2"/>
  <c r="S35" i="2"/>
  <c r="K35" i="2"/>
  <c r="J35" i="2"/>
  <c r="T34" i="2"/>
  <c r="S34" i="2"/>
  <c r="K34" i="2"/>
  <c r="J34" i="2"/>
  <c r="T33" i="2"/>
  <c r="S33" i="2"/>
  <c r="K33" i="2"/>
  <c r="J33" i="2"/>
  <c r="T40" i="2"/>
  <c r="S40" i="2"/>
  <c r="K40" i="2"/>
  <c r="J40" i="2"/>
  <c r="T39" i="2"/>
  <c r="S39" i="2"/>
  <c r="K39" i="2"/>
  <c r="J39" i="2"/>
  <c r="T38" i="2"/>
  <c r="S38" i="2"/>
  <c r="K38" i="2"/>
  <c r="J38" i="2"/>
  <c r="T37" i="2"/>
  <c r="S37" i="2"/>
  <c r="K37" i="2"/>
  <c r="J37" i="2"/>
  <c r="T42" i="2"/>
  <c r="S42" i="2"/>
  <c r="K42" i="2"/>
  <c r="J42" i="2"/>
  <c r="T41" i="2"/>
  <c r="S41" i="2"/>
  <c r="K41" i="2"/>
  <c r="J41" i="2"/>
  <c r="T32" i="2" l="1"/>
  <c r="S32" i="2"/>
  <c r="J32" i="2"/>
  <c r="K32" i="2" s="1"/>
  <c r="S19" i="2" l="1"/>
  <c r="K45" i="2" l="1"/>
  <c r="K44" i="2"/>
  <c r="K43" i="2"/>
  <c r="K17" i="2" l="1"/>
  <c r="J17" i="2"/>
  <c r="J45" i="2" l="1"/>
  <c r="J44" i="2"/>
  <c r="J43" i="2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J5" i="2"/>
  <c r="K5" i="2" s="1"/>
  <c r="J4" i="2"/>
  <c r="K4" i="2" s="1"/>
  <c r="S45" i="2"/>
  <c r="S44" i="2"/>
  <c r="S43" i="2"/>
  <c r="S31" i="2"/>
  <c r="S30" i="2"/>
  <c r="S29" i="2"/>
  <c r="S28" i="2"/>
  <c r="S27" i="2"/>
  <c r="S26" i="2"/>
  <c r="S25" i="2"/>
  <c r="S24" i="2"/>
  <c r="S23" i="2"/>
  <c r="S22" i="2"/>
  <c r="S21" i="2"/>
  <c r="S20" i="2"/>
  <c r="S18" i="2"/>
  <c r="S17" i="2"/>
  <c r="S16" i="2"/>
  <c r="S15" i="2"/>
  <c r="S14" i="2"/>
  <c r="S13" i="2"/>
  <c r="S11" i="2"/>
  <c r="S10" i="2"/>
  <c r="S9" i="2"/>
  <c r="S8" i="2"/>
  <c r="S7" i="2"/>
  <c r="S6" i="2"/>
  <c r="S5" i="2"/>
  <c r="S4" i="2"/>
  <c r="S12" i="2"/>
  <c r="T12" i="2"/>
  <c r="T45" i="2"/>
  <c r="T44" i="2"/>
  <c r="T43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1" i="2"/>
  <c r="T10" i="2"/>
  <c r="T9" i="2"/>
  <c r="T8" i="2"/>
  <c r="T7" i="2"/>
  <c r="T6" i="2"/>
  <c r="T5" i="2"/>
  <c r="T4" i="2"/>
</calcChain>
</file>

<file path=xl/sharedStrings.xml><?xml version="1.0" encoding="utf-8"?>
<sst xmlns="http://schemas.openxmlformats.org/spreadsheetml/2006/main" count="44" uniqueCount="41">
  <si>
    <t>Wedstrijd</t>
  </si>
  <si>
    <t>Dolhoogte</t>
  </si>
  <si>
    <t>Riggers</t>
  </si>
  <si>
    <t>Dolhoek</t>
  </si>
  <si>
    <t>Riem</t>
  </si>
  <si>
    <t>Datum</t>
  </si>
  <si>
    <t>Afst</t>
  </si>
  <si>
    <t>Type</t>
  </si>
  <si>
    <t>Roeier(s)</t>
  </si>
  <si>
    <t>Ervaring</t>
  </si>
  <si>
    <t>Stuur- boord</t>
  </si>
  <si>
    <t>Bak- boord</t>
  </si>
  <si>
    <t>Span</t>
  </si>
  <si>
    <t>Voor</t>
  </si>
  <si>
    <t>Buiten</t>
  </si>
  <si>
    <t>Lengte</t>
  </si>
  <si>
    <t>Binnen-handle</t>
  </si>
  <si>
    <t>Verzet</t>
  </si>
  <si>
    <t>LWT</t>
  </si>
  <si>
    <t>1x</t>
  </si>
  <si>
    <t>2x</t>
  </si>
  <si>
    <t>Prima</t>
  </si>
  <si>
    <t>8+</t>
  </si>
  <si>
    <t>Tijd</t>
  </si>
  <si>
    <t>Resultaat</t>
  </si>
  <si>
    <t>4x</t>
  </si>
  <si>
    <t>Snel-
heid</t>
  </si>
  <si>
    <t>Overlap
-lengte</t>
  </si>
  <si>
    <t>Rel. Snelheid</t>
  </si>
  <si>
    <t>&gt;=3bft*</t>
  </si>
  <si>
    <t>2-</t>
  </si>
  <si>
    <t>4+</t>
  </si>
  <si>
    <t>4-</t>
  </si>
  <si>
    <t>Wind correctie</t>
  </si>
  <si>
    <t>4*</t>
  </si>
  <si>
    <t>Boot
correctie</t>
  </si>
  <si>
    <t>Nov 4-en</t>
  </si>
  <si>
    <t>Wind</t>
  </si>
  <si>
    <t>Naam boot</t>
  </si>
  <si>
    <t>Stormvogel</t>
  </si>
  <si>
    <t>Kees, Piet, Jasper, Berrie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</si>
</sst>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0.0&quot; cm&quot;"/>
    <numFmt numFmtId="165" formatCode="#0&quot;°&quot;"/>
    <numFmt numFmtId="166" formatCode="0.00&quot;x&quot;"/>
    <numFmt numFmtId="167" formatCode="#0.0&quot;km&quot;"/>
    <numFmt numFmtId="168" formatCode="m:ss.0"/>
    <numFmt numFmtId="169" formatCode="0.000"/>
  </numFmts>
  <fonts count="11" x14ac:knownFonts="1"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9"/>
      <color theme="0"/>
      <name val="Verdana"/>
      <family val="2"/>
    </font>
    <font>
      <sz val="10"/>
      <color rgb="FFFF0000"/>
      <name val="Courier"/>
      <family val="3"/>
    </font>
    <font>
      <sz val="10"/>
      <color theme="1"/>
      <name val="Courier"/>
      <family val="3"/>
    </font>
    <font>
      <sz val="9"/>
      <color rgb="FF7030A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C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-0.24997711111789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/>
    <xf numFmtId="0" fontId="1" fillId="0" borderId="1" xfId="0" applyFont="1" applyBorder="1"/>
    <xf numFmtId="0" fontId="1" fillId="0" borderId="19" xfId="0" applyFont="1" applyBorder="1"/>
    <xf numFmtId="0" fontId="1" fillId="0" borderId="2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169" fontId="6" fillId="2" borderId="25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7" fillId="0" borderId="10" xfId="0" applyFont="1" applyBorder="1"/>
    <xf numFmtId="0" fontId="7" fillId="0" borderId="0" xfId="0" applyFont="1"/>
    <xf numFmtId="0" fontId="8" fillId="0" borderId="19" xfId="0" applyFont="1" applyBorder="1" applyAlignment="1">
      <alignment horizontal="right" wrapText="1"/>
    </xf>
    <xf numFmtId="168" fontId="9" fillId="0" borderId="22" xfId="0" applyNumberFormat="1" applyFont="1" applyBorder="1" applyAlignment="1" applyProtection="1">
      <alignment vertical="center"/>
      <protection locked="0"/>
    </xf>
    <xf numFmtId="168" fontId="9" fillId="0" borderId="24" xfId="0" applyNumberFormat="1" applyFont="1" applyBorder="1" applyAlignment="1" applyProtection="1">
      <alignment vertical="center"/>
      <protection locked="0"/>
    </xf>
    <xf numFmtId="168" fontId="9" fillId="0" borderId="29" xfId="0" applyNumberFormat="1" applyFont="1" applyBorder="1" applyAlignment="1" applyProtection="1">
      <alignment vertical="center"/>
      <protection locked="0"/>
    </xf>
    <xf numFmtId="164" fontId="3" fillId="0" borderId="10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4" fontId="10" fillId="0" borderId="10" xfId="0" applyNumberFormat="1" applyFont="1" applyBorder="1" applyAlignment="1" applyProtection="1">
      <alignment horizontal="right" vertical="center"/>
      <protection locked="0"/>
    </xf>
    <xf numFmtId="14" fontId="10" fillId="0" borderId="0" xfId="0" applyNumberFormat="1" applyFont="1" applyAlignment="1" applyProtection="1">
      <alignment horizontal="left" vertical="center"/>
      <protection locked="0"/>
    </xf>
    <xf numFmtId="167" fontId="10" fillId="0" borderId="11" xfId="0" applyNumberFormat="1" applyFont="1" applyBorder="1" applyAlignment="1" applyProtection="1">
      <alignment horizontal="right" vertical="center"/>
      <protection locked="0"/>
    </xf>
    <xf numFmtId="49" fontId="10" fillId="0" borderId="11" xfId="0" applyNumberFormat="1" applyFont="1" applyBorder="1" applyAlignment="1" applyProtection="1">
      <alignment vertical="center"/>
      <protection locked="0"/>
    </xf>
    <xf numFmtId="164" fontId="10" fillId="0" borderId="11" xfId="0" applyNumberFormat="1" applyFont="1" applyBorder="1" applyAlignment="1" applyProtection="1">
      <alignment vertical="center"/>
      <protection locked="0"/>
    </xf>
    <xf numFmtId="164" fontId="10" fillId="0" borderId="12" xfId="0" applyNumberFormat="1" applyFont="1" applyBorder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167" fontId="10" fillId="0" borderId="16" xfId="0" applyNumberFormat="1" applyFont="1" applyBorder="1" applyAlignment="1" applyProtection="1">
      <alignment horizontal="right" vertical="center"/>
      <protection locked="0"/>
    </xf>
    <xf numFmtId="49" fontId="10" fillId="0" borderId="16" xfId="0" applyNumberFormat="1" applyFont="1" applyBorder="1" applyAlignment="1" applyProtection="1">
      <alignment vertical="center"/>
      <protection locked="0"/>
    </xf>
    <xf numFmtId="164" fontId="10" fillId="0" borderId="16" xfId="0" applyNumberFormat="1" applyFont="1" applyBorder="1" applyAlignment="1" applyProtection="1">
      <alignment vertical="center"/>
      <protection locked="0"/>
    </xf>
    <xf numFmtId="164" fontId="10" fillId="0" borderId="17" xfId="0" applyNumberFormat="1" applyFont="1" applyBorder="1" applyAlignment="1" applyProtection="1">
      <alignment vertical="center"/>
      <protection locked="0"/>
    </xf>
    <xf numFmtId="47" fontId="10" fillId="0" borderId="22" xfId="0" applyNumberFormat="1" applyFont="1" applyBorder="1" applyAlignment="1" applyProtection="1">
      <alignment vertical="center"/>
      <protection locked="0"/>
    </xf>
    <xf numFmtId="164" fontId="10" fillId="0" borderId="20" xfId="0" applyNumberFormat="1" applyFont="1" applyBorder="1" applyAlignment="1" applyProtection="1">
      <alignment vertical="center"/>
      <protection locked="0"/>
    </xf>
    <xf numFmtId="47" fontId="10" fillId="0" borderId="23" xfId="0" applyNumberFormat="1" applyFont="1" applyBorder="1" applyAlignment="1" applyProtection="1">
      <alignment vertical="center"/>
      <protection locked="0"/>
    </xf>
    <xf numFmtId="164" fontId="10" fillId="0" borderId="9" xfId="0" applyNumberFormat="1" applyFont="1" applyBorder="1" applyAlignment="1" applyProtection="1">
      <alignment vertical="center"/>
      <protection locked="0"/>
    </xf>
    <xf numFmtId="164" fontId="10" fillId="0" borderId="13" xfId="0" applyNumberFormat="1" applyFont="1" applyBorder="1" applyAlignment="1" applyProtection="1">
      <alignment vertical="center"/>
      <protection locked="0"/>
    </xf>
    <xf numFmtId="164" fontId="10" fillId="0" borderId="14" xfId="0" applyNumberFormat="1" applyFont="1" applyBorder="1" applyAlignment="1" applyProtection="1">
      <alignment vertical="center"/>
      <protection locked="0"/>
    </xf>
    <xf numFmtId="164" fontId="10" fillId="0" borderId="10" xfId="0" applyNumberFormat="1" applyFont="1" applyBorder="1" applyAlignment="1" applyProtection="1">
      <alignment vertical="center"/>
      <protection locked="0"/>
    </xf>
    <xf numFmtId="165" fontId="10" fillId="0" borderId="10" xfId="0" applyNumberFormat="1" applyFont="1" applyBorder="1" applyAlignment="1" applyProtection="1">
      <alignment vertical="center"/>
      <protection locked="0"/>
    </xf>
    <xf numFmtId="165" fontId="10" fillId="0" borderId="15" xfId="0" applyNumberFormat="1" applyFont="1" applyBorder="1" applyAlignment="1" applyProtection="1">
      <alignment vertical="center"/>
      <protection locked="0"/>
    </xf>
    <xf numFmtId="164" fontId="10" fillId="0" borderId="15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10" fillId="0" borderId="18" xfId="0" applyNumberFormat="1" applyFont="1" applyBorder="1" applyAlignment="1" applyProtection="1">
      <alignment vertical="center"/>
      <protection locked="0"/>
    </xf>
    <xf numFmtId="165" fontId="10" fillId="0" borderId="5" xfId="0" applyNumberFormat="1" applyFont="1" applyBorder="1" applyAlignment="1" applyProtection="1">
      <alignment vertical="center"/>
      <protection locked="0"/>
    </xf>
    <xf numFmtId="165" fontId="10" fillId="0" borderId="18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lf/Roeien/Wedstrijdmannen/Trainingsschema's/Trainingsschema%20Wedstrijdmannen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"/>
      <sheetName val="Vormen"/>
      <sheetName val="Mannen"/>
      <sheetName val="Tijden omrekenen"/>
      <sheetName val="Afstellingslog"/>
      <sheetName val="20 minuten"/>
      <sheetName val="Riemafstelling"/>
    </sheetNames>
    <sheetDataSet>
      <sheetData sheetId="0"/>
      <sheetData sheetId="1"/>
      <sheetData sheetId="2">
        <row r="1">
          <cell r="N1">
            <v>2012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5"/>
  <sheetViews>
    <sheetView tabSelected="1" zoomScaleNormal="100" workbookViewId="0">
      <pane ySplit="2" topLeftCell="A3" activePane="bottomLeft" state="frozenSplit"/>
      <selection pane="bottomLeft" activeCell="L3" activeCellId="2" sqref="A3:G45 H3:I45 L3:R45"/>
    </sheetView>
  </sheetViews>
  <sheetFormatPr defaultColWidth="9.109375" defaultRowHeight="11.4" x14ac:dyDescent="0.2"/>
  <cols>
    <col min="1" max="1" width="11.5546875" style="14" bestFit="1" customWidth="1"/>
    <col min="2" max="2" width="10.44140625" style="10" customWidth="1"/>
    <col min="3" max="3" width="6.6640625" style="10" customWidth="1"/>
    <col min="4" max="4" width="6.44140625" style="10" bestFit="1" customWidth="1"/>
    <col min="5" max="5" width="5.88671875" style="10" bestFit="1" customWidth="1"/>
    <col min="6" max="6" width="11.44140625" style="10" bestFit="1" customWidth="1"/>
    <col min="7" max="7" width="25" style="14" bestFit="1" customWidth="1"/>
    <col min="8" max="8" width="8.109375" style="14" bestFit="1" customWidth="1"/>
    <col min="9" max="9" width="14.6640625" style="14" bestFit="1" customWidth="1"/>
    <col min="10" max="10" width="8" style="27" bestFit="1" customWidth="1"/>
    <col min="11" max="11" width="9.6640625" style="27" customWidth="1"/>
    <col min="12" max="12" width="8" style="14" bestFit="1" customWidth="1"/>
    <col min="13" max="13" width="8" style="10" bestFit="1" customWidth="1"/>
    <col min="14" max="14" width="9.109375" style="14" bestFit="1" customWidth="1"/>
    <col min="15" max="15" width="7.33203125" style="10" hidden="1" customWidth="1"/>
    <col min="16" max="16" width="6.6640625" style="10" hidden="1" customWidth="1"/>
    <col min="17" max="18" width="9.109375" style="10" bestFit="1" customWidth="1"/>
    <col min="19" max="19" width="9.109375" style="27" bestFit="1" customWidth="1"/>
    <col min="20" max="20" width="7.5546875" style="28" bestFit="1" customWidth="1"/>
    <col min="21" max="21" width="0.88671875" style="14" customWidth="1"/>
    <col min="22" max="25" width="9.109375" style="10"/>
    <col min="26" max="26" width="10.33203125" style="10" bestFit="1" customWidth="1"/>
    <col min="27" max="16384" width="9.109375" style="10"/>
  </cols>
  <sheetData>
    <row r="1" spans="1:29" s="1" customFormat="1" ht="15" customHeight="1" x14ac:dyDescent="0.3">
      <c r="A1" s="70" t="s">
        <v>0</v>
      </c>
      <c r="B1" s="71"/>
      <c r="C1" s="71"/>
      <c r="D1" s="71"/>
      <c r="E1" s="71"/>
      <c r="F1" s="71"/>
      <c r="G1" s="71"/>
      <c r="H1" s="70" t="s">
        <v>24</v>
      </c>
      <c r="I1" s="71"/>
      <c r="J1" s="71"/>
      <c r="K1" s="72"/>
      <c r="L1" s="70" t="s">
        <v>1</v>
      </c>
      <c r="M1" s="72"/>
      <c r="N1" s="19" t="s">
        <v>2</v>
      </c>
      <c r="O1" s="70" t="s">
        <v>3</v>
      </c>
      <c r="P1" s="72"/>
      <c r="Q1" s="70" t="s">
        <v>4</v>
      </c>
      <c r="R1" s="71"/>
      <c r="S1" s="71"/>
      <c r="T1" s="72"/>
      <c r="V1" s="2"/>
    </row>
    <row r="2" spans="1:29" ht="24.9" customHeight="1" x14ac:dyDescent="0.2">
      <c r="A2" s="3" t="s">
        <v>5</v>
      </c>
      <c r="B2" s="15" t="s">
        <v>0</v>
      </c>
      <c r="C2" s="18" t="s">
        <v>6</v>
      </c>
      <c r="D2" s="4" t="s">
        <v>37</v>
      </c>
      <c r="E2" s="4" t="s">
        <v>7</v>
      </c>
      <c r="F2" s="4" t="s">
        <v>38</v>
      </c>
      <c r="G2" s="5" t="s">
        <v>8</v>
      </c>
      <c r="H2" s="17" t="s">
        <v>23</v>
      </c>
      <c r="I2" s="16" t="s">
        <v>9</v>
      </c>
      <c r="J2" s="29" t="s">
        <v>26</v>
      </c>
      <c r="K2" s="29" t="s">
        <v>28</v>
      </c>
      <c r="L2" s="6" t="s">
        <v>10</v>
      </c>
      <c r="M2" s="7" t="s">
        <v>11</v>
      </c>
      <c r="N2" s="8" t="s">
        <v>12</v>
      </c>
      <c r="O2" s="6" t="s">
        <v>13</v>
      </c>
      <c r="P2" s="9" t="s">
        <v>14</v>
      </c>
      <c r="Q2" s="8" t="s">
        <v>15</v>
      </c>
      <c r="R2" s="7" t="s">
        <v>16</v>
      </c>
      <c r="S2" s="6" t="s">
        <v>27</v>
      </c>
      <c r="T2" s="7" t="s">
        <v>17</v>
      </c>
      <c r="U2" s="10"/>
      <c r="V2" s="13"/>
      <c r="W2" s="13"/>
    </row>
    <row r="3" spans="1:29" s="13" customFormat="1" ht="15" customHeight="1" x14ac:dyDescent="0.3">
      <c r="A3" s="38">
        <v>41581</v>
      </c>
      <c r="B3" s="39" t="s">
        <v>36</v>
      </c>
      <c r="C3" s="40">
        <v>4</v>
      </c>
      <c r="D3" s="41" t="s">
        <v>18</v>
      </c>
      <c r="E3" s="42" t="s">
        <v>34</v>
      </c>
      <c r="F3" s="42" t="s">
        <v>39</v>
      </c>
      <c r="G3" s="43" t="s">
        <v>40</v>
      </c>
      <c r="H3" s="54">
        <v>9.4965277777777791E-3</v>
      </c>
      <c r="I3" s="55" t="s">
        <v>21</v>
      </c>
      <c r="J3" s="30">
        <f t="shared" ref="J3:J45" si="0">IF($C3=0,"",$H3/($C3/0.5))</f>
        <v>1.1870659722222224E-3</v>
      </c>
      <c r="K3" s="30">
        <f t="shared" ref="K3" si="1">IF($C3=0,"",CHOOSE((FIND($E3,"1x2-2x4+4-4*4x8+")+1)/2,1,1.039,1.076,1.094,1.122,1.13,1.164,1.206)*IF(OR($D3="WT",$D3="SWT"),CHOOSE((FIND($E3,"1x2-2x4+4-4*4x8+")+1)/2,0.985,0.99,0.99,0.995,0.995,0.995,0.995,1),1)*J3)</f>
        <v>1.3413845486111111E-3</v>
      </c>
      <c r="L3" s="58">
        <v>17</v>
      </c>
      <c r="M3" s="59">
        <v>16</v>
      </c>
      <c r="N3" s="60">
        <v>159</v>
      </c>
      <c r="O3" s="61"/>
      <c r="P3" s="62"/>
      <c r="Q3" s="60">
        <v>290</v>
      </c>
      <c r="R3" s="59">
        <v>88.5</v>
      </c>
      <c r="S3" s="33">
        <f>IF(Q3=0,"",IF(Q3&gt;300,R3-N3+2,(R3*2)-N3+4))</f>
        <v>22</v>
      </c>
      <c r="T3" s="34">
        <f t="shared" ref="T3" si="2">IF($Q3&gt;0,(($Q3-$R3-2-IF($Q3&gt;300,25,20))/($R3+2-IF($Q3&gt;300,15,6))),"")</f>
        <v>2.1242603550295858</v>
      </c>
      <c r="U3" s="11"/>
      <c r="V3" s="12"/>
    </row>
    <row r="4" spans="1:29" s="13" customFormat="1" ht="15" customHeight="1" x14ac:dyDescent="0.3">
      <c r="A4" s="38"/>
      <c r="B4" s="44"/>
      <c r="C4" s="40"/>
      <c r="D4" s="41"/>
      <c r="E4" s="42"/>
      <c r="F4" s="42"/>
      <c r="G4" s="43"/>
      <c r="H4" s="54"/>
      <c r="I4" s="55"/>
      <c r="J4" s="30" t="str">
        <f t="shared" si="0"/>
        <v/>
      </c>
      <c r="K4" s="30" t="str">
        <f t="shared" ref="K4:K11" si="3">IF($C4=0,"",CHOOSE((FIND($E4,"1x2-2x4+4-4*4x8+")+1)/2,1,1.039,1.076,1.094,1.122,1.13,1.164,1.206)*IF(OR($D4="WT",$D4="SWT"),CHOOSE((FIND($E4,"1x2-2x4+4-4*4x8+")+1)/2,0.985,0.99,0.99,0.995,0.995,0.995,0.995,1),1)*J4)</f>
        <v/>
      </c>
      <c r="L4" s="60"/>
      <c r="M4" s="63"/>
      <c r="N4" s="60"/>
      <c r="O4" s="61"/>
      <c r="P4" s="62"/>
      <c r="Q4" s="60"/>
      <c r="R4" s="63"/>
      <c r="S4" s="33" t="str">
        <f t="shared" ref="S4:S45" si="4">IF(Q4=0,"",IF(Q4&gt;300,R4-N4+2,(R4*2)-N4+4))</f>
        <v/>
      </c>
      <c r="T4" s="34" t="str">
        <f t="shared" ref="T4:T11" si="5">IF($Q4&gt;0,(($Q4-$R4-2-IF($Q4&gt;300,25,20))/($R4+2-IF($Q4&gt;300,15,6))),"")</f>
        <v/>
      </c>
      <c r="U4" s="11"/>
    </row>
    <row r="5" spans="1:29" s="13" customFormat="1" ht="15" customHeight="1" x14ac:dyDescent="0.3">
      <c r="A5" s="38"/>
      <c r="B5" s="44"/>
      <c r="C5" s="40"/>
      <c r="D5" s="41"/>
      <c r="E5" s="42"/>
      <c r="F5" s="42"/>
      <c r="G5" s="43"/>
      <c r="H5" s="54"/>
      <c r="I5" s="55"/>
      <c r="J5" s="30" t="str">
        <f t="shared" si="0"/>
        <v/>
      </c>
      <c r="K5" s="30" t="str">
        <f t="shared" si="3"/>
        <v/>
      </c>
      <c r="L5" s="60"/>
      <c r="M5" s="63"/>
      <c r="N5" s="60"/>
      <c r="O5" s="61"/>
      <c r="P5" s="62"/>
      <c r="Q5" s="60"/>
      <c r="R5" s="63"/>
      <c r="S5" s="33" t="str">
        <f t="shared" si="4"/>
        <v/>
      </c>
      <c r="T5" s="34" t="str">
        <f t="shared" si="5"/>
        <v/>
      </c>
      <c r="U5" s="11"/>
    </row>
    <row r="6" spans="1:29" s="13" customFormat="1" ht="15" customHeight="1" x14ac:dyDescent="0.3">
      <c r="A6" s="38"/>
      <c r="B6" s="39"/>
      <c r="C6" s="40"/>
      <c r="D6" s="41"/>
      <c r="E6" s="42"/>
      <c r="F6" s="42"/>
      <c r="G6" s="43"/>
      <c r="H6" s="54"/>
      <c r="I6" s="55"/>
      <c r="J6" s="30" t="str">
        <f t="shared" si="0"/>
        <v/>
      </c>
      <c r="K6" s="30" t="str">
        <f t="shared" si="3"/>
        <v/>
      </c>
      <c r="L6" s="60"/>
      <c r="M6" s="63"/>
      <c r="N6" s="60"/>
      <c r="O6" s="61"/>
      <c r="P6" s="62"/>
      <c r="Q6" s="60"/>
      <c r="R6" s="63"/>
      <c r="S6" s="33" t="str">
        <f t="shared" si="4"/>
        <v/>
      </c>
      <c r="T6" s="34" t="str">
        <f t="shared" si="5"/>
        <v/>
      </c>
      <c r="U6" s="11"/>
      <c r="V6" s="12"/>
    </row>
    <row r="7" spans="1:29" s="13" customFormat="1" ht="15" customHeight="1" x14ac:dyDescent="0.3">
      <c r="A7" s="38"/>
      <c r="B7" s="39"/>
      <c r="C7" s="40"/>
      <c r="D7" s="41"/>
      <c r="E7" s="42"/>
      <c r="F7" s="42"/>
      <c r="G7" s="43"/>
      <c r="H7" s="54"/>
      <c r="I7" s="55"/>
      <c r="J7" s="30" t="str">
        <f t="shared" si="0"/>
        <v/>
      </c>
      <c r="K7" s="30" t="str">
        <f t="shared" si="3"/>
        <v/>
      </c>
      <c r="L7" s="60"/>
      <c r="M7" s="63"/>
      <c r="N7" s="60"/>
      <c r="O7" s="61"/>
      <c r="P7" s="62"/>
      <c r="Q7" s="60"/>
      <c r="R7" s="63"/>
      <c r="S7" s="33" t="str">
        <f t="shared" si="4"/>
        <v/>
      </c>
      <c r="T7" s="34" t="str">
        <f t="shared" si="5"/>
        <v/>
      </c>
      <c r="U7" s="11"/>
      <c r="V7" s="12"/>
    </row>
    <row r="8" spans="1:29" s="13" customFormat="1" ht="15" customHeight="1" x14ac:dyDescent="0.3">
      <c r="A8" s="38"/>
      <c r="B8" s="39"/>
      <c r="C8" s="40"/>
      <c r="D8" s="41"/>
      <c r="E8" s="42"/>
      <c r="F8" s="42"/>
      <c r="G8" s="43"/>
      <c r="H8" s="54"/>
      <c r="I8" s="55"/>
      <c r="J8" s="30" t="str">
        <f t="shared" si="0"/>
        <v/>
      </c>
      <c r="K8" s="30" t="str">
        <f t="shared" si="3"/>
        <v/>
      </c>
      <c r="L8" s="60"/>
      <c r="M8" s="63"/>
      <c r="N8" s="60"/>
      <c r="O8" s="61"/>
      <c r="P8" s="62"/>
      <c r="Q8" s="60"/>
      <c r="R8" s="63"/>
      <c r="S8" s="33" t="str">
        <f t="shared" si="4"/>
        <v/>
      </c>
      <c r="T8" s="34" t="str">
        <f t="shared" si="5"/>
        <v/>
      </c>
      <c r="U8" s="11"/>
      <c r="V8" s="12"/>
    </row>
    <row r="9" spans="1:29" s="13" customFormat="1" ht="15" customHeight="1" x14ac:dyDescent="0.3">
      <c r="A9" s="38"/>
      <c r="B9" s="44"/>
      <c r="C9" s="40"/>
      <c r="D9" s="41"/>
      <c r="E9" s="42"/>
      <c r="F9" s="42"/>
      <c r="G9" s="43"/>
      <c r="H9" s="54"/>
      <c r="I9" s="55"/>
      <c r="J9" s="30" t="str">
        <f t="shared" si="0"/>
        <v/>
      </c>
      <c r="K9" s="30" t="str">
        <f t="shared" si="3"/>
        <v/>
      </c>
      <c r="L9" s="60"/>
      <c r="M9" s="63"/>
      <c r="N9" s="60"/>
      <c r="O9" s="61"/>
      <c r="P9" s="62"/>
      <c r="Q9" s="60"/>
      <c r="R9" s="63"/>
      <c r="S9" s="35" t="str">
        <f t="shared" si="4"/>
        <v/>
      </c>
      <c r="T9" s="34" t="str">
        <f t="shared" si="5"/>
        <v/>
      </c>
      <c r="U9" s="11"/>
    </row>
    <row r="10" spans="1:29" s="13" customFormat="1" ht="15" customHeight="1" x14ac:dyDescent="0.3">
      <c r="A10" s="38"/>
      <c r="B10" s="44"/>
      <c r="C10" s="40"/>
      <c r="D10" s="41"/>
      <c r="E10" s="42"/>
      <c r="F10" s="42"/>
      <c r="G10" s="43"/>
      <c r="H10" s="54"/>
      <c r="I10" s="55"/>
      <c r="J10" s="30" t="str">
        <f t="shared" si="0"/>
        <v/>
      </c>
      <c r="K10" s="30" t="str">
        <f t="shared" si="3"/>
        <v/>
      </c>
      <c r="L10" s="60"/>
      <c r="M10" s="63"/>
      <c r="N10" s="60"/>
      <c r="O10" s="61"/>
      <c r="P10" s="62"/>
      <c r="Q10" s="60"/>
      <c r="R10" s="63"/>
      <c r="S10" s="35" t="str">
        <f t="shared" si="4"/>
        <v/>
      </c>
      <c r="T10" s="34" t="str">
        <f t="shared" si="5"/>
        <v/>
      </c>
      <c r="U10" s="11"/>
    </row>
    <row r="11" spans="1:29" s="13" customFormat="1" ht="15" customHeight="1" x14ac:dyDescent="0.3">
      <c r="A11" s="38"/>
      <c r="B11" s="44"/>
      <c r="C11" s="40"/>
      <c r="D11" s="41"/>
      <c r="E11" s="42"/>
      <c r="F11" s="42"/>
      <c r="G11" s="43"/>
      <c r="H11" s="54"/>
      <c r="I11" s="55"/>
      <c r="J11" s="30" t="str">
        <f t="shared" si="0"/>
        <v/>
      </c>
      <c r="K11" s="30" t="str">
        <f t="shared" si="3"/>
        <v/>
      </c>
      <c r="L11" s="60"/>
      <c r="M11" s="63"/>
      <c r="N11" s="60"/>
      <c r="O11" s="61"/>
      <c r="P11" s="62"/>
      <c r="Q11" s="60"/>
      <c r="R11" s="63"/>
      <c r="S11" s="35" t="str">
        <f t="shared" si="4"/>
        <v/>
      </c>
      <c r="T11" s="34" t="str">
        <f t="shared" si="5"/>
        <v/>
      </c>
      <c r="U11" s="11"/>
    </row>
    <row r="12" spans="1:29" s="13" customFormat="1" ht="15" customHeight="1" x14ac:dyDescent="0.3">
      <c r="A12" s="38"/>
      <c r="B12" s="39"/>
      <c r="C12" s="40"/>
      <c r="D12" s="41"/>
      <c r="E12" s="42"/>
      <c r="F12" s="42"/>
      <c r="G12" s="43"/>
      <c r="H12" s="54"/>
      <c r="I12" s="55"/>
      <c r="J12" s="30" t="str">
        <f t="shared" si="0"/>
        <v/>
      </c>
      <c r="K12" s="30" t="str">
        <f>IF($C12=0,"",CHOOSE((FIND($E12,"1x2-2x4+4-4*4x8+")+1)/2,1,1.039,1.076,1.094,1.122,1.13,1.164,1.206)*IF(OR($D12="WT",$D12="SWT"),CHOOSE((FIND($E12,"1x2-2x4+4-4*4x8+")+1)/2,0.985,0.99,0.99,0.995,0.995,0.995,0.995,1),1)*J12)</f>
        <v/>
      </c>
      <c r="L12" s="60"/>
      <c r="M12" s="63"/>
      <c r="N12" s="63"/>
      <c r="O12" s="61"/>
      <c r="P12" s="62"/>
      <c r="Q12" s="60"/>
      <c r="R12" s="63"/>
      <c r="S12" s="35" t="str">
        <f t="shared" si="4"/>
        <v/>
      </c>
      <c r="T12" s="34" t="str">
        <f>IF($Q12&gt;0,(($Q12-$R12-2-IF($Q12&gt;300,25,20))/($R12+2-IF($Q12&gt;300,15,6))),"")</f>
        <v/>
      </c>
      <c r="U12" s="11"/>
    </row>
    <row r="13" spans="1:29" s="13" customFormat="1" ht="15" customHeight="1" x14ac:dyDescent="0.3">
      <c r="A13" s="38"/>
      <c r="B13" s="39"/>
      <c r="C13" s="40"/>
      <c r="D13" s="41"/>
      <c r="E13" s="42"/>
      <c r="F13" s="42"/>
      <c r="G13" s="43"/>
      <c r="H13" s="54"/>
      <c r="I13" s="55"/>
      <c r="J13" s="30" t="str">
        <f t="shared" si="0"/>
        <v/>
      </c>
      <c r="K13" s="30" t="str">
        <f t="shared" ref="K13:K45" si="6">IF($C13=0,"",CHOOSE((FIND($E13,"1x2-2x4+4-4*4x8+")+1)/2,1,1.039,1.076,1.094,1.122,1.13,1.164,1.206)*IF(OR($D13="WT",$D13="SWT"),CHOOSE((FIND($E13,"1x2-2x4+4-4*4x8+")+1)/2,0.985,0.99,0.99,0.995,0.995,0.995,0.995,1),1)*J13)</f>
        <v/>
      </c>
      <c r="L13" s="60"/>
      <c r="M13" s="63"/>
      <c r="N13" s="60"/>
      <c r="O13" s="61"/>
      <c r="P13" s="62"/>
      <c r="Q13" s="60"/>
      <c r="R13" s="63"/>
      <c r="S13" s="33" t="str">
        <f t="shared" si="4"/>
        <v/>
      </c>
      <c r="T13" s="34" t="str">
        <f t="shared" ref="T13:T45" si="7">IF($Q13&gt;0,(($Q13-$R13-2-IF($Q13&gt;300,25,20))/($R13+2-IF($Q13&gt;300,15,6))),"")</f>
        <v/>
      </c>
      <c r="U13" s="11"/>
    </row>
    <row r="14" spans="1:29" s="13" customFormat="1" ht="15" customHeight="1" x14ac:dyDescent="0.3">
      <c r="A14" s="38"/>
      <c r="B14" s="39"/>
      <c r="C14" s="40"/>
      <c r="D14" s="41"/>
      <c r="E14" s="42"/>
      <c r="F14" s="42"/>
      <c r="G14" s="43"/>
      <c r="H14" s="54"/>
      <c r="I14" s="55"/>
      <c r="J14" s="30" t="str">
        <f t="shared" si="0"/>
        <v/>
      </c>
      <c r="K14" s="30" t="str">
        <f t="shared" si="6"/>
        <v/>
      </c>
      <c r="L14" s="60"/>
      <c r="M14" s="63"/>
      <c r="N14" s="60"/>
      <c r="O14" s="61"/>
      <c r="P14" s="62"/>
      <c r="Q14" s="60"/>
      <c r="R14" s="63"/>
      <c r="S14" s="33" t="str">
        <f t="shared" si="4"/>
        <v/>
      </c>
      <c r="T14" s="34" t="str">
        <f t="shared" si="7"/>
        <v/>
      </c>
      <c r="U14" s="11"/>
      <c r="Z14" s="1"/>
      <c r="AA14" s="1"/>
      <c r="AB14" s="1"/>
      <c r="AC14" s="1"/>
    </row>
    <row r="15" spans="1:29" s="13" customFormat="1" ht="15" customHeight="1" x14ac:dyDescent="0.2">
      <c r="A15" s="38"/>
      <c r="B15" s="44"/>
      <c r="C15" s="40"/>
      <c r="D15" s="41"/>
      <c r="E15" s="42"/>
      <c r="F15" s="42"/>
      <c r="G15" s="43"/>
      <c r="H15" s="54"/>
      <c r="I15" s="55"/>
      <c r="J15" s="30" t="str">
        <f t="shared" si="0"/>
        <v/>
      </c>
      <c r="K15" s="30" t="str">
        <f t="shared" si="6"/>
        <v/>
      </c>
      <c r="L15" s="60"/>
      <c r="M15" s="63"/>
      <c r="N15" s="60"/>
      <c r="O15" s="61"/>
      <c r="P15" s="62"/>
      <c r="Q15" s="60"/>
      <c r="R15" s="63"/>
      <c r="S15" s="33" t="str">
        <f t="shared" si="4"/>
        <v/>
      </c>
      <c r="T15" s="34" t="str">
        <f t="shared" si="7"/>
        <v/>
      </c>
      <c r="U15" s="11"/>
      <c r="Z15" s="10"/>
      <c r="AA15" s="10"/>
      <c r="AB15" s="10"/>
      <c r="AC15" s="10"/>
    </row>
    <row r="16" spans="1:29" s="13" customFormat="1" ht="15" customHeight="1" x14ac:dyDescent="0.3">
      <c r="A16" s="38"/>
      <c r="B16" s="45"/>
      <c r="C16" s="40"/>
      <c r="D16" s="41"/>
      <c r="E16" s="42"/>
      <c r="F16" s="42"/>
      <c r="G16" s="43"/>
      <c r="H16" s="54"/>
      <c r="I16" s="55"/>
      <c r="J16" s="30" t="str">
        <f t="shared" si="0"/>
        <v/>
      </c>
      <c r="K16" s="30" t="str">
        <f t="shared" si="6"/>
        <v/>
      </c>
      <c r="L16" s="60"/>
      <c r="M16" s="63"/>
      <c r="N16" s="60"/>
      <c r="O16" s="61"/>
      <c r="P16" s="62"/>
      <c r="Q16" s="60"/>
      <c r="R16" s="63"/>
      <c r="S16" s="33" t="str">
        <f t="shared" si="4"/>
        <v/>
      </c>
      <c r="T16" s="34" t="str">
        <f t="shared" si="7"/>
        <v/>
      </c>
      <c r="U16" s="11"/>
    </row>
    <row r="17" spans="1:21" s="13" customFormat="1" ht="15" customHeight="1" x14ac:dyDescent="0.3">
      <c r="A17" s="38"/>
      <c r="B17" s="45"/>
      <c r="C17" s="40"/>
      <c r="D17" s="41"/>
      <c r="E17" s="42"/>
      <c r="F17" s="42"/>
      <c r="G17" s="43"/>
      <c r="H17" s="54"/>
      <c r="I17" s="55"/>
      <c r="J17" s="30" t="str">
        <f>IF($C17=0,"",$H17/($C17/0.5))</f>
        <v/>
      </c>
      <c r="K17" s="30" t="str">
        <f t="shared" si="6"/>
        <v/>
      </c>
      <c r="L17" s="60"/>
      <c r="M17" s="63"/>
      <c r="N17" s="60"/>
      <c r="O17" s="61"/>
      <c r="P17" s="62"/>
      <c r="Q17" s="60"/>
      <c r="R17" s="63"/>
      <c r="S17" s="33" t="str">
        <f t="shared" si="4"/>
        <v/>
      </c>
      <c r="T17" s="34" t="str">
        <f t="shared" si="7"/>
        <v/>
      </c>
      <c r="U17" s="11"/>
    </row>
    <row r="18" spans="1:21" s="13" customFormat="1" ht="15" customHeight="1" x14ac:dyDescent="0.3">
      <c r="A18" s="38"/>
      <c r="B18" s="45"/>
      <c r="C18" s="40"/>
      <c r="D18" s="41"/>
      <c r="E18" s="42"/>
      <c r="F18" s="42"/>
      <c r="G18" s="43"/>
      <c r="H18" s="54"/>
      <c r="I18" s="55"/>
      <c r="J18" s="30" t="str">
        <f t="shared" si="0"/>
        <v/>
      </c>
      <c r="K18" s="30" t="str">
        <f t="shared" si="6"/>
        <v/>
      </c>
      <c r="L18" s="60"/>
      <c r="M18" s="63"/>
      <c r="N18" s="60"/>
      <c r="O18" s="61"/>
      <c r="P18" s="62"/>
      <c r="Q18" s="60"/>
      <c r="R18" s="63"/>
      <c r="S18" s="33" t="str">
        <f t="shared" si="4"/>
        <v/>
      </c>
      <c r="T18" s="34" t="str">
        <f t="shared" si="7"/>
        <v/>
      </c>
      <c r="U18" s="11"/>
    </row>
    <row r="19" spans="1:21" s="13" customFormat="1" ht="15" customHeight="1" x14ac:dyDescent="0.3">
      <c r="A19" s="38"/>
      <c r="B19" s="46"/>
      <c r="C19" s="40"/>
      <c r="D19" s="41"/>
      <c r="E19" s="42"/>
      <c r="F19" s="42"/>
      <c r="G19" s="43"/>
      <c r="H19" s="54"/>
      <c r="I19" s="55"/>
      <c r="J19" s="30" t="str">
        <f t="shared" si="0"/>
        <v/>
      </c>
      <c r="K19" s="30" t="str">
        <f t="shared" si="6"/>
        <v/>
      </c>
      <c r="L19" s="60"/>
      <c r="M19" s="63"/>
      <c r="N19" s="60"/>
      <c r="O19" s="61"/>
      <c r="P19" s="62"/>
      <c r="Q19" s="60"/>
      <c r="R19" s="63"/>
      <c r="S19" s="33" t="str">
        <f>IF(Q19=0,"",IF(Q19&gt;300,R19-N19+2,(R19*2)-N19+4))</f>
        <v/>
      </c>
      <c r="T19" s="34" t="str">
        <f t="shared" si="7"/>
        <v/>
      </c>
      <c r="U19" s="11"/>
    </row>
    <row r="20" spans="1:21" s="13" customFormat="1" ht="15" customHeight="1" x14ac:dyDescent="0.3">
      <c r="A20" s="47"/>
      <c r="B20" s="45"/>
      <c r="C20" s="40"/>
      <c r="D20" s="41"/>
      <c r="E20" s="42"/>
      <c r="F20" s="42"/>
      <c r="G20" s="43"/>
      <c r="H20" s="54"/>
      <c r="I20" s="55"/>
      <c r="J20" s="30" t="str">
        <f t="shared" si="0"/>
        <v/>
      </c>
      <c r="K20" s="30" t="str">
        <f t="shared" si="6"/>
        <v/>
      </c>
      <c r="L20" s="60"/>
      <c r="M20" s="63"/>
      <c r="N20" s="60"/>
      <c r="O20" s="61"/>
      <c r="P20" s="62"/>
      <c r="Q20" s="60"/>
      <c r="R20" s="63"/>
      <c r="S20" s="33" t="str">
        <f t="shared" si="4"/>
        <v/>
      </c>
      <c r="T20" s="34" t="str">
        <f t="shared" si="7"/>
        <v/>
      </c>
      <c r="U20" s="11"/>
    </row>
    <row r="21" spans="1:21" s="13" customFormat="1" ht="15" customHeight="1" x14ac:dyDescent="0.3">
      <c r="A21" s="47"/>
      <c r="B21" s="45"/>
      <c r="C21" s="40"/>
      <c r="D21" s="41"/>
      <c r="E21" s="42"/>
      <c r="F21" s="42"/>
      <c r="G21" s="43"/>
      <c r="H21" s="54"/>
      <c r="I21" s="55"/>
      <c r="J21" s="30" t="str">
        <f t="shared" si="0"/>
        <v/>
      </c>
      <c r="K21" s="30" t="str">
        <f t="shared" si="6"/>
        <v/>
      </c>
      <c r="L21" s="60"/>
      <c r="M21" s="63"/>
      <c r="N21" s="60"/>
      <c r="O21" s="61"/>
      <c r="P21" s="62"/>
      <c r="Q21" s="60"/>
      <c r="R21" s="63"/>
      <c r="S21" s="33" t="str">
        <f t="shared" si="4"/>
        <v/>
      </c>
      <c r="T21" s="34" t="str">
        <f t="shared" si="7"/>
        <v/>
      </c>
      <c r="U21" s="11"/>
    </row>
    <row r="22" spans="1:21" s="13" customFormat="1" ht="15" customHeight="1" x14ac:dyDescent="0.3">
      <c r="A22" s="38"/>
      <c r="B22" s="45"/>
      <c r="C22" s="40"/>
      <c r="D22" s="41"/>
      <c r="E22" s="42"/>
      <c r="F22" s="42"/>
      <c r="G22" s="43"/>
      <c r="H22" s="54"/>
      <c r="I22" s="55"/>
      <c r="J22" s="30" t="str">
        <f t="shared" si="0"/>
        <v/>
      </c>
      <c r="K22" s="30" t="str">
        <f t="shared" si="6"/>
        <v/>
      </c>
      <c r="L22" s="60"/>
      <c r="M22" s="63"/>
      <c r="N22" s="60"/>
      <c r="O22" s="61"/>
      <c r="P22" s="62"/>
      <c r="Q22" s="60"/>
      <c r="R22" s="63"/>
      <c r="S22" s="33" t="str">
        <f t="shared" si="4"/>
        <v/>
      </c>
      <c r="T22" s="34" t="str">
        <f t="shared" si="7"/>
        <v/>
      </c>
      <c r="U22" s="11"/>
    </row>
    <row r="23" spans="1:21" s="13" customFormat="1" ht="15" customHeight="1" x14ac:dyDescent="0.3">
      <c r="A23" s="38"/>
      <c r="B23" s="45"/>
      <c r="C23" s="40"/>
      <c r="D23" s="41"/>
      <c r="E23" s="42"/>
      <c r="F23" s="42"/>
      <c r="G23" s="43"/>
      <c r="H23" s="54"/>
      <c r="I23" s="55"/>
      <c r="J23" s="30" t="str">
        <f t="shared" si="0"/>
        <v/>
      </c>
      <c r="K23" s="30" t="str">
        <f t="shared" si="6"/>
        <v/>
      </c>
      <c r="L23" s="60"/>
      <c r="M23" s="63"/>
      <c r="N23" s="60"/>
      <c r="O23" s="61"/>
      <c r="P23" s="62"/>
      <c r="Q23" s="60"/>
      <c r="R23" s="63"/>
      <c r="S23" s="33" t="str">
        <f t="shared" si="4"/>
        <v/>
      </c>
      <c r="T23" s="34" t="str">
        <f t="shared" si="7"/>
        <v/>
      </c>
      <c r="U23" s="11"/>
    </row>
    <row r="24" spans="1:21" s="13" customFormat="1" ht="15" customHeight="1" x14ac:dyDescent="0.3">
      <c r="A24" s="38"/>
      <c r="B24" s="45"/>
      <c r="C24" s="40"/>
      <c r="D24" s="41"/>
      <c r="E24" s="42"/>
      <c r="F24" s="42"/>
      <c r="G24" s="43"/>
      <c r="H24" s="54"/>
      <c r="I24" s="55"/>
      <c r="J24" s="30" t="str">
        <f t="shared" si="0"/>
        <v/>
      </c>
      <c r="K24" s="30" t="str">
        <f t="shared" si="6"/>
        <v/>
      </c>
      <c r="L24" s="60"/>
      <c r="M24" s="63"/>
      <c r="N24" s="60"/>
      <c r="O24" s="61"/>
      <c r="P24" s="62"/>
      <c r="Q24" s="60"/>
      <c r="R24" s="63"/>
      <c r="S24" s="33" t="str">
        <f t="shared" si="4"/>
        <v/>
      </c>
      <c r="T24" s="34" t="str">
        <f t="shared" si="7"/>
        <v/>
      </c>
      <c r="U24" s="11"/>
    </row>
    <row r="25" spans="1:21" s="13" customFormat="1" ht="15" customHeight="1" x14ac:dyDescent="0.3">
      <c r="A25" s="38"/>
      <c r="B25" s="45"/>
      <c r="C25" s="40"/>
      <c r="D25" s="41"/>
      <c r="E25" s="42"/>
      <c r="F25" s="42"/>
      <c r="G25" s="43"/>
      <c r="H25" s="54"/>
      <c r="I25" s="55"/>
      <c r="J25" s="30" t="str">
        <f t="shared" si="0"/>
        <v/>
      </c>
      <c r="K25" s="30" t="str">
        <f t="shared" si="6"/>
        <v/>
      </c>
      <c r="L25" s="60"/>
      <c r="M25" s="63"/>
      <c r="N25" s="60"/>
      <c r="O25" s="61"/>
      <c r="P25" s="62"/>
      <c r="Q25" s="60"/>
      <c r="R25" s="63"/>
      <c r="S25" s="33" t="str">
        <f t="shared" si="4"/>
        <v/>
      </c>
      <c r="T25" s="34" t="str">
        <f t="shared" si="7"/>
        <v/>
      </c>
      <c r="U25" s="11"/>
    </row>
    <row r="26" spans="1:21" s="13" customFormat="1" ht="15" customHeight="1" x14ac:dyDescent="0.3">
      <c r="A26" s="38"/>
      <c r="B26" s="45"/>
      <c r="C26" s="40"/>
      <c r="D26" s="41"/>
      <c r="E26" s="42"/>
      <c r="F26" s="42"/>
      <c r="G26" s="43"/>
      <c r="H26" s="54"/>
      <c r="I26" s="55"/>
      <c r="J26" s="30" t="str">
        <f t="shared" si="0"/>
        <v/>
      </c>
      <c r="K26" s="30" t="str">
        <f t="shared" si="6"/>
        <v/>
      </c>
      <c r="L26" s="60"/>
      <c r="M26" s="63"/>
      <c r="N26" s="60"/>
      <c r="O26" s="61"/>
      <c r="P26" s="62"/>
      <c r="Q26" s="60"/>
      <c r="R26" s="63"/>
      <c r="S26" s="33" t="str">
        <f t="shared" si="4"/>
        <v/>
      </c>
      <c r="T26" s="34" t="str">
        <f t="shared" si="7"/>
        <v/>
      </c>
      <c r="U26" s="11"/>
    </row>
    <row r="27" spans="1:21" s="13" customFormat="1" ht="15" customHeight="1" x14ac:dyDescent="0.3">
      <c r="A27" s="38"/>
      <c r="B27" s="45"/>
      <c r="C27" s="40"/>
      <c r="D27" s="41"/>
      <c r="E27" s="42"/>
      <c r="F27" s="42"/>
      <c r="G27" s="43"/>
      <c r="H27" s="54"/>
      <c r="I27" s="55"/>
      <c r="J27" s="30" t="str">
        <f t="shared" si="0"/>
        <v/>
      </c>
      <c r="K27" s="30" t="str">
        <f t="shared" si="6"/>
        <v/>
      </c>
      <c r="L27" s="60"/>
      <c r="M27" s="63"/>
      <c r="N27" s="60"/>
      <c r="O27" s="61"/>
      <c r="P27" s="62"/>
      <c r="Q27" s="60"/>
      <c r="R27" s="63"/>
      <c r="S27" s="33" t="str">
        <f t="shared" si="4"/>
        <v/>
      </c>
      <c r="T27" s="34" t="str">
        <f t="shared" si="7"/>
        <v/>
      </c>
      <c r="U27" s="11"/>
    </row>
    <row r="28" spans="1:21" s="13" customFormat="1" ht="15" customHeight="1" x14ac:dyDescent="0.3">
      <c r="A28" s="38"/>
      <c r="B28" s="45"/>
      <c r="C28" s="40"/>
      <c r="D28" s="41"/>
      <c r="E28" s="42"/>
      <c r="F28" s="42"/>
      <c r="G28" s="43"/>
      <c r="H28" s="54"/>
      <c r="I28" s="55"/>
      <c r="J28" s="30" t="str">
        <f t="shared" si="0"/>
        <v/>
      </c>
      <c r="K28" s="30" t="str">
        <f t="shared" si="6"/>
        <v/>
      </c>
      <c r="L28" s="60"/>
      <c r="M28" s="63"/>
      <c r="N28" s="60"/>
      <c r="O28" s="61"/>
      <c r="P28" s="62"/>
      <c r="Q28" s="60"/>
      <c r="R28" s="63"/>
      <c r="S28" s="33" t="str">
        <f t="shared" si="4"/>
        <v/>
      </c>
      <c r="T28" s="34" t="str">
        <f t="shared" si="7"/>
        <v/>
      </c>
      <c r="U28" s="11"/>
    </row>
    <row r="29" spans="1:21" s="13" customFormat="1" ht="15" customHeight="1" x14ac:dyDescent="0.3">
      <c r="A29" s="38"/>
      <c r="B29" s="45"/>
      <c r="C29" s="40"/>
      <c r="D29" s="41"/>
      <c r="E29" s="42"/>
      <c r="F29" s="42"/>
      <c r="G29" s="43"/>
      <c r="H29" s="54"/>
      <c r="I29" s="55"/>
      <c r="J29" s="30" t="str">
        <f t="shared" si="0"/>
        <v/>
      </c>
      <c r="K29" s="30" t="str">
        <f t="shared" si="6"/>
        <v/>
      </c>
      <c r="L29" s="60"/>
      <c r="M29" s="63"/>
      <c r="N29" s="60"/>
      <c r="O29" s="61"/>
      <c r="P29" s="62"/>
      <c r="Q29" s="60"/>
      <c r="R29" s="63"/>
      <c r="S29" s="33" t="str">
        <f t="shared" si="4"/>
        <v/>
      </c>
      <c r="T29" s="34" t="str">
        <f t="shared" si="7"/>
        <v/>
      </c>
      <c r="U29" s="11"/>
    </row>
    <row r="30" spans="1:21" s="13" customFormat="1" ht="15" customHeight="1" x14ac:dyDescent="0.3">
      <c r="A30" s="38"/>
      <c r="B30" s="45"/>
      <c r="C30" s="40"/>
      <c r="D30" s="41"/>
      <c r="E30" s="42"/>
      <c r="F30" s="42"/>
      <c r="G30" s="43"/>
      <c r="H30" s="54"/>
      <c r="I30" s="55"/>
      <c r="J30" s="30" t="str">
        <f t="shared" si="0"/>
        <v/>
      </c>
      <c r="K30" s="30" t="str">
        <f t="shared" si="6"/>
        <v/>
      </c>
      <c r="L30" s="60"/>
      <c r="M30" s="63"/>
      <c r="N30" s="60"/>
      <c r="O30" s="61"/>
      <c r="P30" s="62"/>
      <c r="Q30" s="60"/>
      <c r="R30" s="63"/>
      <c r="S30" s="33" t="str">
        <f t="shared" si="4"/>
        <v/>
      </c>
      <c r="T30" s="34" t="str">
        <f t="shared" si="7"/>
        <v/>
      </c>
      <c r="U30" s="11"/>
    </row>
    <row r="31" spans="1:21" s="13" customFormat="1" ht="15" customHeight="1" x14ac:dyDescent="0.3">
      <c r="A31" s="38"/>
      <c r="B31" s="45"/>
      <c r="C31" s="40"/>
      <c r="D31" s="41"/>
      <c r="E31" s="42"/>
      <c r="F31" s="42"/>
      <c r="G31" s="43"/>
      <c r="H31" s="54"/>
      <c r="I31" s="55"/>
      <c r="J31" s="30" t="str">
        <f t="shared" si="0"/>
        <v/>
      </c>
      <c r="K31" s="30" t="str">
        <f t="shared" si="6"/>
        <v/>
      </c>
      <c r="L31" s="60"/>
      <c r="M31" s="63"/>
      <c r="N31" s="60"/>
      <c r="O31" s="61"/>
      <c r="P31" s="62"/>
      <c r="Q31" s="60"/>
      <c r="R31" s="63"/>
      <c r="S31" s="33" t="str">
        <f t="shared" si="4"/>
        <v/>
      </c>
      <c r="T31" s="34" t="str">
        <f t="shared" si="7"/>
        <v/>
      </c>
      <c r="U31" s="11"/>
    </row>
    <row r="32" spans="1:21" s="13" customFormat="1" ht="15" customHeight="1" x14ac:dyDescent="0.3">
      <c r="A32" s="38"/>
      <c r="B32" s="46"/>
      <c r="C32" s="40"/>
      <c r="D32" s="41"/>
      <c r="E32" s="42"/>
      <c r="F32" s="42"/>
      <c r="G32" s="43"/>
      <c r="H32" s="54"/>
      <c r="I32" s="55"/>
      <c r="J32" s="30" t="str">
        <f t="shared" si="0"/>
        <v/>
      </c>
      <c r="K32" s="30" t="str">
        <f t="shared" ref="K32:K42" si="8">IF($C32=0,"",CHOOSE((FIND($E32,"1x2-2x4+4-4*4x8+")+1)/2,1,1.039,1.076,1.094,1.122,1.13,1.164,1.206)*IF(OR($D32="WT",$D32="SWT"),CHOOSE((FIND($E32,"1x2-2x4+4-4*4x8+")+1)/2,0.985,0.99,0.99,0.995,0.995,0.995,0.995,1),1)*J32)</f>
        <v/>
      </c>
      <c r="L32" s="60"/>
      <c r="M32" s="63"/>
      <c r="N32" s="60"/>
      <c r="O32" s="61"/>
      <c r="P32" s="62"/>
      <c r="Q32" s="60"/>
      <c r="R32" s="63"/>
      <c r="S32" s="33" t="str">
        <f t="shared" ref="S32:S42" si="9">IF(Q32=0,"",IF(Q32&gt;300,R32-N32+2,(R32*2)-N32+4))</f>
        <v/>
      </c>
      <c r="T32" s="34" t="str">
        <f t="shared" si="7"/>
        <v/>
      </c>
      <c r="U32" s="11"/>
    </row>
    <row r="33" spans="1:21" x14ac:dyDescent="0.2">
      <c r="A33" s="47"/>
      <c r="B33" s="45"/>
      <c r="C33" s="40"/>
      <c r="D33" s="41"/>
      <c r="E33" s="42"/>
      <c r="F33" s="42"/>
      <c r="G33" s="43"/>
      <c r="H33" s="54"/>
      <c r="I33" s="55"/>
      <c r="J33" s="30" t="str">
        <f t="shared" si="0"/>
        <v/>
      </c>
      <c r="K33" s="30" t="str">
        <f t="shared" si="8"/>
        <v/>
      </c>
      <c r="L33" s="60"/>
      <c r="M33" s="63"/>
      <c r="N33" s="64"/>
      <c r="O33" s="61"/>
      <c r="P33" s="62"/>
      <c r="Q33" s="60"/>
      <c r="R33" s="65"/>
      <c r="S33" s="33" t="str">
        <f t="shared" si="9"/>
        <v/>
      </c>
      <c r="T33" s="34" t="str">
        <f t="shared" si="7"/>
        <v/>
      </c>
    </row>
    <row r="34" spans="1:21" s="13" customFormat="1" ht="15" customHeight="1" x14ac:dyDescent="0.3">
      <c r="A34" s="47"/>
      <c r="B34" s="45"/>
      <c r="C34" s="40"/>
      <c r="D34" s="41"/>
      <c r="E34" s="42"/>
      <c r="F34" s="42"/>
      <c r="G34" s="43"/>
      <c r="H34" s="54"/>
      <c r="I34" s="55"/>
      <c r="J34" s="30" t="str">
        <f t="shared" si="0"/>
        <v/>
      </c>
      <c r="K34" s="30" t="str">
        <f t="shared" si="8"/>
        <v/>
      </c>
      <c r="L34" s="60"/>
      <c r="M34" s="63"/>
      <c r="N34" s="60"/>
      <c r="O34" s="61"/>
      <c r="P34" s="62"/>
      <c r="Q34" s="60"/>
      <c r="R34" s="63"/>
      <c r="S34" s="33" t="str">
        <f t="shared" si="9"/>
        <v/>
      </c>
      <c r="T34" s="34" t="str">
        <f t="shared" si="7"/>
        <v/>
      </c>
      <c r="U34" s="11"/>
    </row>
    <row r="35" spans="1:21" x14ac:dyDescent="0.2">
      <c r="A35" s="47"/>
      <c r="B35" s="45"/>
      <c r="C35" s="40"/>
      <c r="D35" s="41"/>
      <c r="E35" s="42"/>
      <c r="F35" s="42"/>
      <c r="G35" s="43"/>
      <c r="H35" s="54"/>
      <c r="I35" s="55"/>
      <c r="J35" s="30" t="str">
        <f t="shared" si="0"/>
        <v/>
      </c>
      <c r="K35" s="30" t="str">
        <f t="shared" si="8"/>
        <v/>
      </c>
      <c r="L35" s="60"/>
      <c r="M35" s="63"/>
      <c r="N35" s="64"/>
      <c r="O35" s="61"/>
      <c r="P35" s="62"/>
      <c r="Q35" s="60"/>
      <c r="R35" s="65"/>
      <c r="S35" s="33" t="str">
        <f t="shared" si="9"/>
        <v/>
      </c>
      <c r="T35" s="34" t="str">
        <f t="shared" si="7"/>
        <v/>
      </c>
    </row>
    <row r="36" spans="1:21" s="13" customFormat="1" ht="15" customHeight="1" x14ac:dyDescent="0.3">
      <c r="A36" s="47"/>
      <c r="B36" s="45"/>
      <c r="C36" s="40"/>
      <c r="D36" s="41"/>
      <c r="E36" s="42"/>
      <c r="F36" s="42"/>
      <c r="G36" s="43"/>
      <c r="H36" s="54"/>
      <c r="I36" s="55"/>
      <c r="J36" s="30" t="str">
        <f t="shared" si="0"/>
        <v/>
      </c>
      <c r="K36" s="30" t="str">
        <f t="shared" si="8"/>
        <v/>
      </c>
      <c r="L36" s="60"/>
      <c r="M36" s="63"/>
      <c r="N36" s="60"/>
      <c r="O36" s="61"/>
      <c r="P36" s="62"/>
      <c r="Q36" s="60"/>
      <c r="R36" s="63"/>
      <c r="S36" s="33" t="str">
        <f t="shared" si="9"/>
        <v/>
      </c>
      <c r="T36" s="34" t="str">
        <f t="shared" si="7"/>
        <v/>
      </c>
      <c r="U36" s="11"/>
    </row>
    <row r="37" spans="1:21" x14ac:dyDescent="0.2">
      <c r="A37" s="47"/>
      <c r="B37" s="45"/>
      <c r="C37" s="40"/>
      <c r="D37" s="41"/>
      <c r="E37" s="42"/>
      <c r="F37" s="42"/>
      <c r="G37" s="43"/>
      <c r="H37" s="54"/>
      <c r="I37" s="55"/>
      <c r="J37" s="30" t="str">
        <f t="shared" si="0"/>
        <v/>
      </c>
      <c r="K37" s="30" t="str">
        <f t="shared" ref="K37:K40" si="10">IF($C37=0,"",CHOOSE((FIND($E37,"1x2-2x4+4-4*4x8+")+1)/2,1,1.039,1.076,1.094,1.122,1.13,1.164,1.206)*IF(OR($D37="WT",$D37="SWT"),CHOOSE((FIND($E37,"1x2-2x4+4-4*4x8+")+1)/2,0.985,0.99,0.99,0.995,0.995,0.995,0.995,1),1)*J37)</f>
        <v/>
      </c>
      <c r="L37" s="60"/>
      <c r="M37" s="63"/>
      <c r="N37" s="64"/>
      <c r="O37" s="61"/>
      <c r="P37" s="62"/>
      <c r="Q37" s="60"/>
      <c r="R37" s="65"/>
      <c r="S37" s="33" t="str">
        <f t="shared" ref="S37:S40" si="11">IF(Q37=0,"",IF(Q37&gt;300,R37-N37+2,(R37*2)-N37+4))</f>
        <v/>
      </c>
      <c r="T37" s="34" t="str">
        <f t="shared" si="7"/>
        <v/>
      </c>
    </row>
    <row r="38" spans="1:21" s="13" customFormat="1" ht="15" customHeight="1" x14ac:dyDescent="0.3">
      <c r="A38" s="47"/>
      <c r="B38" s="45"/>
      <c r="C38" s="40"/>
      <c r="D38" s="41"/>
      <c r="E38" s="42"/>
      <c r="F38" s="42"/>
      <c r="G38" s="43"/>
      <c r="H38" s="54"/>
      <c r="I38" s="55"/>
      <c r="J38" s="30" t="str">
        <f t="shared" si="0"/>
        <v/>
      </c>
      <c r="K38" s="30" t="str">
        <f t="shared" si="10"/>
        <v/>
      </c>
      <c r="L38" s="60"/>
      <c r="M38" s="63"/>
      <c r="N38" s="60"/>
      <c r="O38" s="61"/>
      <c r="P38" s="62"/>
      <c r="Q38" s="60"/>
      <c r="R38" s="63"/>
      <c r="S38" s="33" t="str">
        <f t="shared" si="11"/>
        <v/>
      </c>
      <c r="T38" s="34" t="str">
        <f t="shared" si="7"/>
        <v/>
      </c>
      <c r="U38" s="11"/>
    </row>
    <row r="39" spans="1:21" x14ac:dyDescent="0.2">
      <c r="A39" s="47"/>
      <c r="B39" s="45"/>
      <c r="C39" s="40"/>
      <c r="D39" s="41"/>
      <c r="E39" s="42"/>
      <c r="F39" s="42"/>
      <c r="G39" s="43"/>
      <c r="H39" s="54"/>
      <c r="I39" s="55"/>
      <c r="J39" s="30" t="str">
        <f t="shared" si="0"/>
        <v/>
      </c>
      <c r="K39" s="30" t="str">
        <f t="shared" si="10"/>
        <v/>
      </c>
      <c r="L39" s="60"/>
      <c r="M39" s="63"/>
      <c r="N39" s="64"/>
      <c r="O39" s="61"/>
      <c r="P39" s="62"/>
      <c r="Q39" s="60"/>
      <c r="R39" s="65"/>
      <c r="S39" s="33" t="str">
        <f t="shared" si="11"/>
        <v/>
      </c>
      <c r="T39" s="34" t="str">
        <f t="shared" si="7"/>
        <v/>
      </c>
    </row>
    <row r="40" spans="1:21" s="13" customFormat="1" ht="15" customHeight="1" x14ac:dyDescent="0.3">
      <c r="A40" s="47"/>
      <c r="B40" s="45"/>
      <c r="C40" s="40"/>
      <c r="D40" s="41"/>
      <c r="E40" s="42"/>
      <c r="F40" s="42"/>
      <c r="G40" s="43"/>
      <c r="H40" s="54"/>
      <c r="I40" s="55"/>
      <c r="J40" s="30" t="str">
        <f t="shared" si="0"/>
        <v/>
      </c>
      <c r="K40" s="30" t="str">
        <f t="shared" si="10"/>
        <v/>
      </c>
      <c r="L40" s="60"/>
      <c r="M40" s="63"/>
      <c r="N40" s="60"/>
      <c r="O40" s="61"/>
      <c r="P40" s="62"/>
      <c r="Q40" s="60"/>
      <c r="R40" s="63"/>
      <c r="S40" s="33" t="str">
        <f t="shared" si="11"/>
        <v/>
      </c>
      <c r="T40" s="34" t="str">
        <f t="shared" si="7"/>
        <v/>
      </c>
      <c r="U40" s="11"/>
    </row>
    <row r="41" spans="1:21" x14ac:dyDescent="0.2">
      <c r="A41" s="47"/>
      <c r="B41" s="45"/>
      <c r="C41" s="40"/>
      <c r="D41" s="41"/>
      <c r="E41" s="42"/>
      <c r="F41" s="42"/>
      <c r="G41" s="43"/>
      <c r="H41" s="54"/>
      <c r="I41" s="55"/>
      <c r="J41" s="30" t="str">
        <f t="shared" si="0"/>
        <v/>
      </c>
      <c r="K41" s="30" t="str">
        <f t="shared" si="8"/>
        <v/>
      </c>
      <c r="L41" s="60"/>
      <c r="M41" s="63"/>
      <c r="N41" s="64"/>
      <c r="O41" s="61"/>
      <c r="P41" s="62"/>
      <c r="Q41" s="60"/>
      <c r="R41" s="65"/>
      <c r="S41" s="33" t="str">
        <f t="shared" si="9"/>
        <v/>
      </c>
      <c r="T41" s="34" t="str">
        <f t="shared" si="7"/>
        <v/>
      </c>
    </row>
    <row r="42" spans="1:21" s="13" customFormat="1" ht="15" customHeight="1" x14ac:dyDescent="0.3">
      <c r="A42" s="47"/>
      <c r="B42" s="45"/>
      <c r="C42" s="40"/>
      <c r="D42" s="41"/>
      <c r="E42" s="42"/>
      <c r="F42" s="42"/>
      <c r="G42" s="43"/>
      <c r="H42" s="54"/>
      <c r="I42" s="55"/>
      <c r="J42" s="30" t="str">
        <f t="shared" si="0"/>
        <v/>
      </c>
      <c r="K42" s="30" t="str">
        <f t="shared" si="8"/>
        <v/>
      </c>
      <c r="L42" s="60"/>
      <c r="M42" s="63"/>
      <c r="N42" s="60"/>
      <c r="O42" s="61"/>
      <c r="P42" s="62"/>
      <c r="Q42" s="60"/>
      <c r="R42" s="63"/>
      <c r="S42" s="33" t="str">
        <f t="shared" si="9"/>
        <v/>
      </c>
      <c r="T42" s="34" t="str">
        <f t="shared" si="7"/>
        <v/>
      </c>
      <c r="U42" s="11"/>
    </row>
    <row r="43" spans="1:21" x14ac:dyDescent="0.2">
      <c r="A43" s="47"/>
      <c r="B43" s="45"/>
      <c r="C43" s="40"/>
      <c r="D43" s="41"/>
      <c r="E43" s="42"/>
      <c r="F43" s="42"/>
      <c r="G43" s="43"/>
      <c r="H43" s="54"/>
      <c r="I43" s="55"/>
      <c r="J43" s="30" t="str">
        <f t="shared" si="0"/>
        <v/>
      </c>
      <c r="K43" s="30" t="str">
        <f t="shared" si="6"/>
        <v/>
      </c>
      <c r="L43" s="60"/>
      <c r="M43" s="63"/>
      <c r="N43" s="64"/>
      <c r="O43" s="61"/>
      <c r="P43" s="62"/>
      <c r="Q43" s="60"/>
      <c r="R43" s="65"/>
      <c r="S43" s="33" t="str">
        <f t="shared" si="4"/>
        <v/>
      </c>
      <c r="T43" s="34" t="str">
        <f t="shared" si="7"/>
        <v/>
      </c>
    </row>
    <row r="44" spans="1:21" s="13" customFormat="1" ht="15" customHeight="1" x14ac:dyDescent="0.3">
      <c r="A44" s="47"/>
      <c r="B44" s="45"/>
      <c r="C44" s="40"/>
      <c r="D44" s="41"/>
      <c r="E44" s="42"/>
      <c r="F44" s="42"/>
      <c r="G44" s="43"/>
      <c r="H44" s="54"/>
      <c r="I44" s="55"/>
      <c r="J44" s="30" t="str">
        <f t="shared" si="0"/>
        <v/>
      </c>
      <c r="K44" s="30" t="str">
        <f t="shared" si="6"/>
        <v/>
      </c>
      <c r="L44" s="60"/>
      <c r="M44" s="63"/>
      <c r="N44" s="60"/>
      <c r="O44" s="61"/>
      <c r="P44" s="62"/>
      <c r="Q44" s="60"/>
      <c r="R44" s="63"/>
      <c r="S44" s="33" t="str">
        <f t="shared" si="4"/>
        <v/>
      </c>
      <c r="T44" s="34" t="str">
        <f t="shared" si="7"/>
        <v/>
      </c>
      <c r="U44" s="11"/>
    </row>
    <row r="45" spans="1:21" s="13" customFormat="1" ht="15" customHeight="1" x14ac:dyDescent="0.3">
      <c r="A45" s="48"/>
      <c r="B45" s="49"/>
      <c r="C45" s="50"/>
      <c r="D45" s="51"/>
      <c r="E45" s="52"/>
      <c r="F45" s="52"/>
      <c r="G45" s="53"/>
      <c r="H45" s="56"/>
      <c r="I45" s="57"/>
      <c r="J45" s="31" t="str">
        <f t="shared" si="0"/>
        <v/>
      </c>
      <c r="K45" s="32" t="str">
        <f t="shared" si="6"/>
        <v/>
      </c>
      <c r="L45" s="66"/>
      <c r="M45" s="67"/>
      <c r="N45" s="66"/>
      <c r="O45" s="68"/>
      <c r="P45" s="69"/>
      <c r="Q45" s="66"/>
      <c r="R45" s="67"/>
      <c r="S45" s="36" t="str">
        <f t="shared" si="4"/>
        <v/>
      </c>
      <c r="T45" s="37" t="str">
        <f t="shared" si="7"/>
        <v/>
      </c>
      <c r="U45" s="11"/>
    </row>
  </sheetData>
  <sheetProtection sheet="1" objects="1" scenarios="1"/>
  <mergeCells count="5">
    <mergeCell ref="A1:G1"/>
    <mergeCell ref="H1:K1"/>
    <mergeCell ref="L1:M1"/>
    <mergeCell ref="O1:P1"/>
    <mergeCell ref="Q1:T1"/>
  </mergeCells>
  <conditionalFormatting sqref="P65540:Q65541">
    <cfRule type="cellIs" dxfId="1" priority="1" operator="notEqual">
      <formula>0</formula>
    </cfRule>
  </conditionalFormatting>
  <conditionalFormatting sqref="W65540:W65541">
    <cfRule type="cellIs" dxfId="0" priority="2" operator="notEqual">
      <formula>0</formula>
    </cfRule>
  </conditionalFormatting>
  <dataValidations count="2">
    <dataValidation type="list" allowBlank="1" showInputMessage="1" showErrorMessage="1" sqref="E3:E45" xr:uid="{00000000-0002-0000-0000-000000000000}">
      <formula1>"-?-,1x,2x,2-,4x,4*,4-,4+,8+"</formula1>
    </dataValidation>
    <dataValidation type="list" allowBlank="1" showInputMessage="1" showErrorMessage="1" sqref="D3:D45" xr:uid="{00000000-0002-0000-0000-000001000000}">
      <formula1>"-?-,SWT,WT,LWT,WS,LWM,WM,SWM"</formula1>
    </dataValidation>
  </dataValidations>
  <pageMargins left="0.55118110236220474" right="0.23622047244094491" top="1.0629921259842521" bottom="0.15748031496062992" header="0.31496062992125984" footer="0.31496062992125984"/>
  <pageSetup paperSize="9" scale="75" orientation="landscape" horizontalDpi="4294967293" verticalDpi="4294967293" r:id="rId1"/>
  <headerFooter>
    <oddHeader>&amp;L&amp;G&amp;C&amp;"-,Bold"&amp;18&amp;KC00000Afstellog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sqref="A1:XFD1"/>
    </sheetView>
  </sheetViews>
  <sheetFormatPr defaultRowHeight="14.4" x14ac:dyDescent="0.3"/>
  <cols>
    <col min="2" max="2" width="11.109375" customWidth="1"/>
    <col min="3" max="3" width="13.88671875" customWidth="1"/>
  </cols>
  <sheetData>
    <row r="1" spans="1:4" ht="27.75" customHeight="1" x14ac:dyDescent="0.3">
      <c r="A1" s="25" t="s">
        <v>7</v>
      </c>
      <c r="B1" s="26" t="s">
        <v>35</v>
      </c>
      <c r="C1" s="26" t="s">
        <v>33</v>
      </c>
      <c r="D1" s="10"/>
    </row>
    <row r="2" spans="1:4" x14ac:dyDescent="0.3">
      <c r="A2" s="22"/>
      <c r="B2" s="23"/>
      <c r="C2" s="24" t="s">
        <v>29</v>
      </c>
      <c r="D2" s="13"/>
    </row>
    <row r="3" spans="1:4" x14ac:dyDescent="0.3">
      <c r="A3" s="20" t="s">
        <v>19</v>
      </c>
      <c r="B3" s="21">
        <v>1</v>
      </c>
      <c r="C3" s="21">
        <v>0.98499999999999999</v>
      </c>
      <c r="D3" s="13"/>
    </row>
    <row r="4" spans="1:4" x14ac:dyDescent="0.3">
      <c r="A4" s="20" t="s">
        <v>30</v>
      </c>
      <c r="B4" s="21">
        <v>1.0389999999999999</v>
      </c>
      <c r="C4" s="21">
        <v>0.99</v>
      </c>
      <c r="D4" s="13"/>
    </row>
    <row r="5" spans="1:4" x14ac:dyDescent="0.3">
      <c r="A5" s="20" t="s">
        <v>20</v>
      </c>
      <c r="B5" s="21">
        <v>1.0760000000000001</v>
      </c>
      <c r="C5" s="21">
        <v>0.99</v>
      </c>
      <c r="D5" s="13"/>
    </row>
    <row r="6" spans="1:4" x14ac:dyDescent="0.3">
      <c r="A6" s="20" t="s">
        <v>31</v>
      </c>
      <c r="B6" s="21">
        <v>1.0940000000000001</v>
      </c>
      <c r="C6" s="21">
        <v>0.995</v>
      </c>
      <c r="D6" s="13"/>
    </row>
    <row r="7" spans="1:4" x14ac:dyDescent="0.3">
      <c r="A7" s="20" t="s">
        <v>32</v>
      </c>
      <c r="B7" s="21">
        <v>1.1220000000000001</v>
      </c>
      <c r="C7" s="21">
        <v>0.995</v>
      </c>
      <c r="D7" s="13"/>
    </row>
    <row r="8" spans="1:4" x14ac:dyDescent="0.3">
      <c r="A8" s="20" t="s">
        <v>34</v>
      </c>
      <c r="B8" s="21">
        <v>1.1299999999999999</v>
      </c>
      <c r="C8" s="21">
        <v>0.995</v>
      </c>
      <c r="D8" s="13"/>
    </row>
    <row r="9" spans="1:4" x14ac:dyDescent="0.3">
      <c r="A9" s="20" t="s">
        <v>25</v>
      </c>
      <c r="B9" s="21">
        <v>1.1639999999999999</v>
      </c>
      <c r="C9" s="21">
        <v>0.995</v>
      </c>
      <c r="D9" s="13"/>
    </row>
    <row r="10" spans="1:4" x14ac:dyDescent="0.3">
      <c r="A10" s="20" t="s">
        <v>22</v>
      </c>
      <c r="B10" s="21">
        <v>1.206</v>
      </c>
      <c r="C10" s="21">
        <v>1</v>
      </c>
      <c r="D10" s="13"/>
    </row>
    <row r="11" spans="1:4" x14ac:dyDescent="0.3">
      <c r="A11" s="13"/>
      <c r="B11" s="13"/>
      <c r="C11" s="13"/>
      <c r="D1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Afstellingslog</vt:lpstr>
      <vt:lpstr>Corrrectiefactoren</vt:lpstr>
      <vt:lpstr>Afstellingslog!Print_Area</vt:lpstr>
    </vt:vector>
  </TitlesOfParts>
  <Company>Getronics KPN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Afstellog</dc:title>
  <dc:creator>Brinkman, Jeroen</dc:creator>
  <cp:lastModifiedBy>Jeroen Brinkman</cp:lastModifiedBy>
  <cp:lastPrinted>2024-01-05T09:23:01Z</cp:lastPrinted>
  <dcterms:created xsi:type="dcterms:W3CDTF">2013-09-27T14:23:30Z</dcterms:created>
  <dcterms:modified xsi:type="dcterms:W3CDTF">2024-01-05T09:28:10Z</dcterms:modified>
</cp:coreProperties>
</file>